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20010" windowHeight="10725" activeTab="0"/>
  </bookViews>
  <sheets>
    <sheet name="仲裁費" sheetId="1" r:id="rId1"/>
    <sheet name="調解費" sheetId="2" r:id="rId2"/>
    <sheet name="比較表" sheetId="3" r:id="rId3"/>
  </sheets>
  <definedNames/>
  <calcPr fullCalcOnLoad="1"/>
</workbook>
</file>

<file path=xl/sharedStrings.xml><?xml version="1.0" encoding="utf-8"?>
<sst xmlns="http://schemas.openxmlformats.org/spreadsheetml/2006/main" count="67" uniqueCount="53">
  <si>
    <r>
      <rPr>
        <sz val="14"/>
        <rFont val="細明體"/>
        <family val="3"/>
      </rPr>
      <t>非財產權</t>
    </r>
  </si>
  <si>
    <r>
      <rPr>
        <sz val="14"/>
        <rFont val="細明體"/>
        <family val="3"/>
      </rPr>
      <t>仲裁人分配金額</t>
    </r>
  </si>
  <si>
    <r>
      <rPr>
        <sz val="14"/>
        <rFont val="細明體"/>
        <family val="3"/>
      </rPr>
      <t>仲裁機構分配金額</t>
    </r>
  </si>
  <si>
    <r>
      <rPr>
        <sz val="14"/>
        <rFont val="細明體"/>
        <family val="3"/>
      </rPr>
      <t>財產權釋例</t>
    </r>
  </si>
  <si>
    <r>
      <rPr>
        <sz val="14"/>
        <rFont val="細明體"/>
        <family val="3"/>
      </rPr>
      <t>仲裁機構分配金額</t>
    </r>
  </si>
  <si>
    <r>
      <rPr>
        <sz val="14"/>
        <rFont val="細明體"/>
        <family val="3"/>
      </rPr>
      <t>財產權</t>
    </r>
  </si>
  <si>
    <r>
      <rPr>
        <sz val="14"/>
        <rFont val="細明體"/>
        <family val="3"/>
      </rPr>
      <t>非財產權</t>
    </r>
  </si>
  <si>
    <r>
      <rPr>
        <sz val="14"/>
        <rFont val="BatangChe"/>
        <family val="3"/>
      </rPr>
      <t>調解標的金額</t>
    </r>
  </si>
  <si>
    <r>
      <rPr>
        <sz val="14"/>
        <rFont val="BatangChe"/>
        <family val="3"/>
      </rPr>
      <t>級距</t>
    </r>
  </si>
  <si>
    <r>
      <rPr>
        <sz val="14"/>
        <rFont val="BatangChe"/>
        <family val="3"/>
      </rPr>
      <t>超額</t>
    </r>
  </si>
  <si>
    <r>
      <rPr>
        <sz val="14"/>
        <rFont val="BatangChe"/>
        <family val="3"/>
      </rPr>
      <t>費率</t>
    </r>
  </si>
  <si>
    <r>
      <rPr>
        <sz val="14"/>
        <rFont val="BatangChe"/>
        <family val="3"/>
      </rPr>
      <t>各級距調解費</t>
    </r>
  </si>
  <si>
    <r>
      <rPr>
        <sz val="14"/>
        <rFont val="細明體"/>
        <family val="3"/>
      </rPr>
      <t>調解費</t>
    </r>
  </si>
  <si>
    <r>
      <rPr>
        <sz val="14"/>
        <rFont val="細明體"/>
        <family val="3"/>
      </rPr>
      <t>級距</t>
    </r>
  </si>
  <si>
    <r>
      <rPr>
        <sz val="14"/>
        <rFont val="細明體"/>
        <family val="3"/>
      </rPr>
      <t>超額</t>
    </r>
  </si>
  <si>
    <r>
      <rPr>
        <sz val="14"/>
        <rFont val="細明體"/>
        <family val="3"/>
      </rPr>
      <t>分配率</t>
    </r>
  </si>
  <si>
    <r>
      <rPr>
        <sz val="14"/>
        <rFont val="細明體"/>
        <family val="3"/>
      </rPr>
      <t>調解人分配金額</t>
    </r>
  </si>
  <si>
    <t>非財產權</t>
  </si>
  <si>
    <t>仲裁標的金額</t>
  </si>
  <si>
    <t>級距</t>
  </si>
  <si>
    <t>超額</t>
  </si>
  <si>
    <t>費率</t>
  </si>
  <si>
    <t>各級距仲裁費</t>
  </si>
  <si>
    <t>仲裁費</t>
  </si>
  <si>
    <t>財產權</t>
  </si>
  <si>
    <t>分配率</t>
  </si>
  <si>
    <t>仲裁人分配金額</t>
  </si>
  <si>
    <t>仲裁機構分配金額</t>
  </si>
  <si>
    <t>仲裁機構分配金額</t>
  </si>
  <si>
    <t>調解標的金額</t>
  </si>
  <si>
    <t>調解費</t>
  </si>
  <si>
    <t>調解人分配金額</t>
  </si>
  <si>
    <t>調解人分配金額</t>
  </si>
  <si>
    <t>逾6萬元~60萬元部分</t>
  </si>
  <si>
    <t xml:space="preserve">           60萬元</t>
  </si>
  <si>
    <t>逾60萬元~120萬元部分</t>
  </si>
  <si>
    <t xml:space="preserve">           120萬元</t>
  </si>
  <si>
    <t>逾120萬元~240萬元部分</t>
  </si>
  <si>
    <t xml:space="preserve">           240萬元</t>
  </si>
  <si>
    <t>逾240萬元~480萬元部分</t>
  </si>
  <si>
    <t xml:space="preserve">           480萬元</t>
  </si>
  <si>
    <t>逾480萬元~960萬元部分</t>
  </si>
  <si>
    <t xml:space="preserve">           960萬元</t>
  </si>
  <si>
    <t xml:space="preserve">           960萬元以上</t>
  </si>
  <si>
    <t>6萬元以下</t>
  </si>
  <si>
    <t>因財產權標的金(價)額</t>
  </si>
  <si>
    <t>費率/仲裁費</t>
  </si>
  <si>
    <t>費率/調解費</t>
  </si>
  <si>
    <t>一審</t>
  </si>
  <si>
    <t>二審</t>
  </si>
  <si>
    <t>三審</t>
  </si>
  <si>
    <t>合計</t>
  </si>
  <si>
    <t>法院裁判費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</si>
</sst>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.0%"/>
    <numFmt numFmtId="179" formatCode="#,##0_);[Red]\(#,##0\)"/>
    <numFmt numFmtId="180" formatCode="_-* #,##0.0_-;\-* #,##0.0_-;_-* &quot;-&quot;?_-;_-@_-"/>
  </numFmts>
  <fonts count="46">
    <font>
      <sz val="12"/>
      <name val="新細明體"/>
      <family val="1"/>
    </font>
    <font>
      <sz val="9"/>
      <name val="新細明體"/>
      <family val="1"/>
    </font>
    <font>
      <sz val="14"/>
      <name val="BatangChe"/>
      <family val="3"/>
    </font>
    <font>
      <sz val="14"/>
      <name val="細明體"/>
      <family val="3"/>
    </font>
    <font>
      <sz val="14"/>
      <name val="David"/>
      <family val="2"/>
    </font>
    <font>
      <sz val="12"/>
      <name val="David"/>
      <family val="2"/>
    </font>
    <font>
      <sz val="14"/>
      <name val="標楷體"/>
      <family val="4"/>
    </font>
    <font>
      <b/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 style="hair"/>
      <bottom style="double"/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double"/>
      <right style="double"/>
      <top style="double"/>
      <bottom style="thick"/>
    </border>
    <border>
      <left style="double"/>
      <right style="double"/>
      <top style="thick"/>
      <bottom style="thick"/>
    </border>
    <border>
      <left>
        <color indexed="63"/>
      </left>
      <right style="hair"/>
      <top style="thick"/>
      <bottom style="thick"/>
    </border>
    <border>
      <left style="hair"/>
      <right style="hair"/>
      <top style="thick"/>
      <bottom style="thick"/>
    </border>
    <border>
      <left style="hair"/>
      <right>
        <color indexed="63"/>
      </right>
      <top style="thick"/>
      <bottom style="thick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 style="thick"/>
    </border>
    <border>
      <left style="hair"/>
      <right style="hair"/>
      <top style="double"/>
      <bottom style="thick"/>
    </border>
    <border>
      <left style="hair"/>
      <right style="double"/>
      <top style="double"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1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7" fontId="4" fillId="0" borderId="10" xfId="33" applyNumberFormat="1" applyFont="1" applyBorder="1" applyAlignment="1">
      <alignment horizontal="left" vertical="center" indent="2"/>
    </xf>
    <xf numFmtId="177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7" fontId="4" fillId="0" borderId="11" xfId="33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7" fontId="4" fillId="0" borderId="13" xfId="33" applyNumberFormat="1" applyFont="1" applyBorder="1" applyAlignment="1">
      <alignment horizontal="left" vertical="center" indent="2"/>
    </xf>
    <xf numFmtId="179" fontId="4" fillId="0" borderId="13" xfId="0" applyNumberFormat="1" applyFon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177" fontId="4" fillId="0" borderId="14" xfId="33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16" xfId="33" applyNumberFormat="1" applyFont="1" applyBorder="1" applyAlignment="1">
      <alignment horizontal="left" vertical="center" indent="2"/>
    </xf>
    <xf numFmtId="179" fontId="4" fillId="0" borderId="16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7" fontId="4" fillId="0" borderId="17" xfId="33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77" fontId="4" fillId="0" borderId="20" xfId="33" applyNumberFormat="1" applyFont="1" applyBorder="1" applyAlignment="1">
      <alignment horizontal="left" vertical="center" indent="2"/>
    </xf>
    <xf numFmtId="0" fontId="4" fillId="0" borderId="20" xfId="0" applyFont="1" applyBorder="1" applyAlignment="1">
      <alignment vertical="center"/>
    </xf>
    <xf numFmtId="177" fontId="4" fillId="33" borderId="21" xfId="33" applyNumberFormat="1" applyFont="1" applyFill="1" applyBorder="1" applyAlignment="1">
      <alignment vertical="center"/>
    </xf>
    <xf numFmtId="177" fontId="4" fillId="33" borderId="22" xfId="33" applyNumberFormat="1" applyFont="1" applyFill="1" applyBorder="1" applyAlignment="1">
      <alignment vertical="center"/>
    </xf>
    <xf numFmtId="177" fontId="4" fillId="0" borderId="0" xfId="33" applyNumberFormat="1" applyFont="1" applyAlignment="1">
      <alignment horizontal="left" vertical="center" indent="2"/>
    </xf>
    <xf numFmtId="177" fontId="4" fillId="0" borderId="0" xfId="33" applyNumberFormat="1" applyFont="1" applyAlignment="1">
      <alignment vertical="center"/>
    </xf>
    <xf numFmtId="9" fontId="4" fillId="0" borderId="10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9" fontId="4" fillId="0" borderId="13" xfId="0" applyNumberFormat="1" applyFont="1" applyBorder="1" applyAlignment="1">
      <alignment vertical="center"/>
    </xf>
    <xf numFmtId="9" fontId="4" fillId="0" borderId="16" xfId="0" applyNumberFormat="1" applyFont="1" applyBorder="1" applyAlignment="1">
      <alignment vertical="center"/>
    </xf>
    <xf numFmtId="177" fontId="4" fillId="33" borderId="22" xfId="0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77" fontId="4" fillId="0" borderId="20" xfId="33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7" fontId="4" fillId="0" borderId="24" xfId="33" applyNumberFormat="1" applyFont="1" applyBorder="1" applyAlignment="1">
      <alignment vertical="center"/>
    </xf>
    <xf numFmtId="177" fontId="4" fillId="0" borderId="25" xfId="33" applyNumberFormat="1" applyFont="1" applyBorder="1" applyAlignment="1">
      <alignment horizontal="left" vertical="center" indent="2"/>
    </xf>
    <xf numFmtId="177" fontId="4" fillId="0" borderId="26" xfId="0" applyNumberFormat="1" applyFont="1" applyBorder="1" applyAlignment="1">
      <alignment vertical="center"/>
    </xf>
    <xf numFmtId="177" fontId="4" fillId="0" borderId="27" xfId="33" applyNumberFormat="1" applyFont="1" applyBorder="1" applyAlignment="1">
      <alignment vertical="center"/>
    </xf>
    <xf numFmtId="177" fontId="4" fillId="0" borderId="13" xfId="33" applyNumberFormat="1" applyFont="1" applyBorder="1" applyAlignment="1">
      <alignment vertical="center"/>
    </xf>
    <xf numFmtId="177" fontId="4" fillId="0" borderId="28" xfId="33" applyNumberFormat="1" applyFont="1" applyBorder="1" applyAlignment="1">
      <alignment vertical="center"/>
    </xf>
    <xf numFmtId="177" fontId="4" fillId="0" borderId="29" xfId="33" applyNumberFormat="1" applyFont="1" applyBorder="1" applyAlignment="1">
      <alignment horizontal="left" vertical="center" indent="2"/>
    </xf>
    <xf numFmtId="177" fontId="4" fillId="0" borderId="29" xfId="33" applyNumberFormat="1" applyFont="1" applyBorder="1" applyAlignment="1">
      <alignment vertical="center"/>
    </xf>
    <xf numFmtId="177" fontId="4" fillId="0" borderId="30" xfId="33" applyNumberFormat="1" applyFont="1" applyBorder="1" applyAlignment="1">
      <alignment vertical="center"/>
    </xf>
    <xf numFmtId="177" fontId="4" fillId="0" borderId="10" xfId="33" applyNumberFormat="1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7" fontId="4" fillId="0" borderId="21" xfId="33" applyNumberFormat="1" applyFont="1" applyBorder="1" applyAlignment="1">
      <alignment horizontal="center" vertical="center"/>
    </xf>
    <xf numFmtId="177" fontId="4" fillId="34" borderId="21" xfId="33" applyNumberFormat="1" applyFont="1" applyFill="1" applyBorder="1" applyAlignment="1">
      <alignment vertical="center"/>
    </xf>
    <xf numFmtId="177" fontId="4" fillId="34" borderId="22" xfId="33" applyNumberFormat="1" applyFont="1" applyFill="1" applyBorder="1" applyAlignment="1">
      <alignment vertical="center"/>
    </xf>
    <xf numFmtId="0" fontId="30" fillId="20" borderId="22" xfId="36" applyBorder="1" applyAlignment="1">
      <alignment horizontal="center" vertical="center"/>
    </xf>
    <xf numFmtId="0" fontId="30" fillId="20" borderId="19" xfId="36" applyBorder="1" applyAlignment="1">
      <alignment horizontal="center" vertical="center"/>
    </xf>
    <xf numFmtId="177" fontId="30" fillId="20" borderId="20" xfId="36" applyNumberFormat="1" applyBorder="1" applyAlignment="1">
      <alignment horizontal="center" vertical="center"/>
    </xf>
    <xf numFmtId="0" fontId="30" fillId="20" borderId="20" xfId="36" applyBorder="1" applyAlignment="1">
      <alignment horizontal="center" vertical="center"/>
    </xf>
    <xf numFmtId="177" fontId="30" fillId="20" borderId="21" xfId="36" applyNumberFormat="1" applyBorder="1" applyAlignment="1">
      <alignment horizontal="center" vertical="center"/>
    </xf>
    <xf numFmtId="177" fontId="3" fillId="0" borderId="20" xfId="33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9" fontId="6" fillId="0" borderId="13" xfId="0" applyNumberFormat="1" applyFont="1" applyBorder="1" applyAlignment="1">
      <alignment vertical="center"/>
    </xf>
    <xf numFmtId="179" fontId="6" fillId="0" borderId="31" xfId="0" applyNumberFormat="1" applyFont="1" applyBorder="1" applyAlignment="1">
      <alignment vertical="center"/>
    </xf>
    <xf numFmtId="179" fontId="7" fillId="0" borderId="13" xfId="0" applyNumberFormat="1" applyFont="1" applyBorder="1" applyAlignment="1">
      <alignment vertical="center"/>
    </xf>
    <xf numFmtId="179" fontId="7" fillId="0" borderId="10" xfId="0" applyNumberFormat="1" applyFont="1" applyBorder="1" applyAlignment="1">
      <alignment vertical="center"/>
    </xf>
    <xf numFmtId="0" fontId="7" fillId="0" borderId="32" xfId="0" applyFont="1" applyBorder="1" applyAlignment="1">
      <alignment horizontal="right" vertical="center"/>
    </xf>
    <xf numFmtId="0" fontId="6" fillId="0" borderId="33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177" fontId="7" fillId="0" borderId="32" xfId="33" applyNumberFormat="1" applyFont="1" applyBorder="1" applyAlignment="1">
      <alignment vertical="center"/>
    </xf>
    <xf numFmtId="9" fontId="6" fillId="0" borderId="33" xfId="0" applyNumberFormat="1" applyFont="1" applyBorder="1" applyAlignment="1">
      <alignment vertical="center"/>
    </xf>
    <xf numFmtId="177" fontId="7" fillId="0" borderId="33" xfId="33" applyNumberFormat="1" applyFont="1" applyBorder="1" applyAlignment="1">
      <alignment vertical="center"/>
    </xf>
    <xf numFmtId="178" fontId="6" fillId="0" borderId="33" xfId="0" applyNumberFormat="1" applyFont="1" applyBorder="1" applyAlignment="1">
      <alignment vertical="center"/>
    </xf>
    <xf numFmtId="178" fontId="6" fillId="0" borderId="34" xfId="0" applyNumberFormat="1" applyFont="1" applyBorder="1" applyAlignment="1">
      <alignment vertical="center"/>
    </xf>
    <xf numFmtId="179" fontId="7" fillId="0" borderId="35" xfId="0" applyNumberFormat="1" applyFont="1" applyBorder="1" applyAlignment="1">
      <alignment vertical="center"/>
    </xf>
    <xf numFmtId="179" fontId="6" fillId="0" borderId="36" xfId="0" applyNumberFormat="1" applyFont="1" applyBorder="1" applyAlignment="1">
      <alignment vertical="center"/>
    </xf>
    <xf numFmtId="179" fontId="7" fillId="0" borderId="36" xfId="0" applyNumberFormat="1" applyFont="1" applyBorder="1" applyAlignment="1">
      <alignment vertical="center"/>
    </xf>
    <xf numFmtId="179" fontId="6" fillId="0" borderId="37" xfId="0" applyNumberFormat="1" applyFont="1" applyBorder="1" applyAlignment="1">
      <alignment vertical="center"/>
    </xf>
    <xf numFmtId="179" fontId="7" fillId="0" borderId="38" xfId="0" applyNumberFormat="1" applyFont="1" applyBorder="1" applyAlignment="1">
      <alignment vertical="center"/>
    </xf>
    <xf numFmtId="179" fontId="6" fillId="0" borderId="39" xfId="0" applyNumberFormat="1" applyFont="1" applyBorder="1" applyAlignment="1">
      <alignment vertical="center"/>
    </xf>
    <xf numFmtId="179" fontId="7" fillId="0" borderId="39" xfId="0" applyNumberFormat="1" applyFont="1" applyBorder="1" applyAlignment="1">
      <alignment vertical="center"/>
    </xf>
    <xf numFmtId="179" fontId="6" fillId="0" borderId="40" xfId="0" applyNumberFormat="1" applyFont="1" applyBorder="1" applyAlignment="1">
      <alignment vertical="center"/>
    </xf>
    <xf numFmtId="179" fontId="7" fillId="0" borderId="32" xfId="0" applyNumberFormat="1" applyFont="1" applyBorder="1" applyAlignment="1">
      <alignment vertical="center"/>
    </xf>
    <xf numFmtId="179" fontId="6" fillId="0" borderId="33" xfId="0" applyNumberFormat="1" applyFont="1" applyBorder="1" applyAlignment="1">
      <alignment vertical="center"/>
    </xf>
    <xf numFmtId="179" fontId="7" fillId="0" borderId="33" xfId="0" applyNumberFormat="1" applyFont="1" applyBorder="1" applyAlignment="1">
      <alignment vertical="center"/>
    </xf>
    <xf numFmtId="179" fontId="6" fillId="0" borderId="34" xfId="0" applyNumberFormat="1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177" fontId="4" fillId="0" borderId="13" xfId="33" applyNumberFormat="1" applyFont="1" applyBorder="1" applyAlignment="1">
      <alignment vertical="center"/>
    </xf>
    <xf numFmtId="177" fontId="4" fillId="0" borderId="14" xfId="33" applyNumberFormat="1" applyFont="1" applyBorder="1" applyAlignment="1">
      <alignment vertical="center"/>
    </xf>
    <xf numFmtId="177" fontId="4" fillId="0" borderId="29" xfId="33" applyNumberFormat="1" applyFont="1" applyBorder="1" applyAlignment="1">
      <alignment vertical="center"/>
    </xf>
    <xf numFmtId="177" fontId="4" fillId="0" borderId="46" xfId="33" applyNumberFormat="1" applyFont="1" applyBorder="1" applyAlignment="1">
      <alignment vertical="center"/>
    </xf>
    <xf numFmtId="0" fontId="30" fillId="20" borderId="47" xfId="36" applyBorder="1" applyAlignment="1">
      <alignment horizontal="center" vertical="center"/>
    </xf>
    <xf numFmtId="0" fontId="30" fillId="20" borderId="48" xfId="36" applyBorder="1" applyAlignment="1">
      <alignment horizontal="center" vertical="center"/>
    </xf>
    <xf numFmtId="0" fontId="30" fillId="20" borderId="49" xfId="36" applyBorder="1" applyAlignment="1">
      <alignment horizontal="center" vertical="center"/>
    </xf>
    <xf numFmtId="177" fontId="4" fillId="35" borderId="50" xfId="33" applyNumberFormat="1" applyFont="1" applyFill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177" fontId="4" fillId="35" borderId="50" xfId="0" applyNumberFormat="1" applyFont="1" applyFill="1" applyBorder="1" applyAlignment="1">
      <alignment vertical="center"/>
    </xf>
    <xf numFmtId="0" fontId="30" fillId="20" borderId="20" xfId="36" applyBorder="1" applyAlignment="1">
      <alignment horizontal="center" vertical="center"/>
    </xf>
    <xf numFmtId="0" fontId="30" fillId="20" borderId="21" xfId="36" applyBorder="1" applyAlignment="1">
      <alignment horizontal="center" vertical="center"/>
    </xf>
    <xf numFmtId="177" fontId="4" fillId="0" borderId="10" xfId="33" applyNumberFormat="1" applyFont="1" applyBorder="1" applyAlignment="1">
      <alignment vertical="center"/>
    </xf>
    <xf numFmtId="177" fontId="4" fillId="0" borderId="11" xfId="33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177" fontId="7" fillId="0" borderId="32" xfId="33" applyNumberFormat="1" applyFont="1" applyBorder="1" applyAlignment="1">
      <alignment vertical="center"/>
    </xf>
    <xf numFmtId="177" fontId="7" fillId="0" borderId="33" xfId="33" applyNumberFormat="1" applyFont="1" applyBorder="1" applyAlignment="1">
      <alignment vertical="center"/>
    </xf>
    <xf numFmtId="178" fontId="6" fillId="0" borderId="33" xfId="0" applyNumberFormat="1" applyFont="1" applyBorder="1" applyAlignment="1">
      <alignment vertical="center"/>
    </xf>
    <xf numFmtId="178" fontId="6" fillId="0" borderId="34" xfId="0" applyNumberFormat="1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138" zoomScaleNormal="138" zoomScalePageLayoutView="0" workbookViewId="0" topLeftCell="A1">
      <selection activeCell="A10" sqref="A10"/>
    </sheetView>
  </sheetViews>
  <sheetFormatPr defaultColWidth="21.125" defaultRowHeight="16.5"/>
  <cols>
    <col min="1" max="1" width="21.375" style="1" customWidth="1"/>
    <col min="2" max="2" width="22.75390625" style="23" customWidth="1"/>
    <col min="3" max="3" width="21.125" style="1" customWidth="1"/>
    <col min="4" max="4" width="11.50390625" style="1" customWidth="1"/>
    <col min="5" max="5" width="21.125" style="24" customWidth="1"/>
    <col min="6" max="16384" width="21.125" style="1" customWidth="1"/>
  </cols>
  <sheetData>
    <row r="1" spans="1:6" ht="18.75" thickBot="1">
      <c r="A1" s="91" t="s">
        <v>24</v>
      </c>
      <c r="B1" s="92"/>
      <c r="C1" s="92"/>
      <c r="D1" s="92"/>
      <c r="E1" s="93"/>
      <c r="F1" s="49" t="s">
        <v>17</v>
      </c>
    </row>
    <row r="2" spans="1:6" ht="25.5" customHeight="1" thickBot="1">
      <c r="A2" s="50" t="s">
        <v>18</v>
      </c>
      <c r="B2" s="51" t="s">
        <v>19</v>
      </c>
      <c r="C2" s="52" t="s">
        <v>20</v>
      </c>
      <c r="D2" s="52" t="s">
        <v>21</v>
      </c>
      <c r="E2" s="53" t="s">
        <v>22</v>
      </c>
      <c r="F2" s="49" t="s">
        <v>23</v>
      </c>
    </row>
    <row r="3" spans="1:6" ht="18">
      <c r="A3" s="94">
        <v>9600000</v>
      </c>
      <c r="B3" s="2">
        <v>60000</v>
      </c>
      <c r="C3" s="3"/>
      <c r="D3" s="4"/>
      <c r="E3" s="5">
        <v>3000</v>
      </c>
      <c r="F3" s="6"/>
    </row>
    <row r="4" spans="1:9" ht="18">
      <c r="A4" s="95"/>
      <c r="B4" s="7">
        <v>600000</v>
      </c>
      <c r="C4" s="8">
        <f>IF(A$3&lt;B4,A$3-B3,B4-B3)</f>
        <v>540000</v>
      </c>
      <c r="D4" s="9">
        <v>0.04</v>
      </c>
      <c r="E4" s="10">
        <f aca="true" t="shared" si="0" ref="E4:E9">IF(C4&lt;0,0,C4*D4)</f>
        <v>21600</v>
      </c>
      <c r="F4" s="11"/>
      <c r="I4" s="12"/>
    </row>
    <row r="5" spans="1:9" ht="18">
      <c r="A5" s="95"/>
      <c r="B5" s="7">
        <v>1200000</v>
      </c>
      <c r="C5" s="8">
        <f>IF(A$3&lt;B5,A$3-B4,B5-B4)</f>
        <v>600000</v>
      </c>
      <c r="D5" s="9">
        <v>0.03</v>
      </c>
      <c r="E5" s="10">
        <f t="shared" si="0"/>
        <v>18000</v>
      </c>
      <c r="F5" s="11"/>
      <c r="I5" s="12"/>
    </row>
    <row r="6" spans="1:6" ht="18">
      <c r="A6" s="95"/>
      <c r="B6" s="7">
        <v>2400000</v>
      </c>
      <c r="C6" s="8">
        <f>IF(A$3&lt;B6,A$3-B5,B6-B5)</f>
        <v>1200000</v>
      </c>
      <c r="D6" s="9">
        <v>0.02</v>
      </c>
      <c r="E6" s="10">
        <f t="shared" si="0"/>
        <v>24000</v>
      </c>
      <c r="F6" s="11"/>
    </row>
    <row r="7" spans="1:6" ht="18">
      <c r="A7" s="95"/>
      <c r="B7" s="7">
        <v>4800000</v>
      </c>
      <c r="C7" s="8">
        <f>IF(A$3&lt;B7,A$3-B6,B7-B6)</f>
        <v>2400000</v>
      </c>
      <c r="D7" s="9">
        <v>0.015</v>
      </c>
      <c r="E7" s="10">
        <f t="shared" si="0"/>
        <v>36000</v>
      </c>
      <c r="F7" s="11"/>
    </row>
    <row r="8" spans="1:6" ht="18">
      <c r="A8" s="95"/>
      <c r="B8" s="7">
        <v>9600000</v>
      </c>
      <c r="C8" s="8">
        <f>IF(A$3&lt;B8,A$3-B7,B8-B7)</f>
        <v>4800000</v>
      </c>
      <c r="D8" s="9">
        <v>0.01</v>
      </c>
      <c r="E8" s="10">
        <f t="shared" si="0"/>
        <v>48000</v>
      </c>
      <c r="F8" s="11"/>
    </row>
    <row r="9" spans="1:6" ht="18.75" thickBot="1">
      <c r="A9" s="96"/>
      <c r="B9" s="13"/>
      <c r="C9" s="14">
        <f>A3-B8</f>
        <v>0</v>
      </c>
      <c r="D9" s="15">
        <v>0.005</v>
      </c>
      <c r="E9" s="16">
        <f t="shared" si="0"/>
        <v>0</v>
      </c>
      <c r="F9" s="17"/>
    </row>
    <row r="10" spans="1:6" ht="24" customHeight="1" thickBot="1">
      <c r="A10" s="18"/>
      <c r="B10" s="19"/>
      <c r="C10" s="20"/>
      <c r="D10" s="20"/>
      <c r="E10" s="21">
        <f>SUM(E3:E9)</f>
        <v>150600</v>
      </c>
      <c r="F10" s="22">
        <v>9000</v>
      </c>
    </row>
    <row r="11" ht="18.75" thickBot="1"/>
    <row r="12" spans="1:6" ht="18.75" thickBot="1">
      <c r="A12" s="91" t="s">
        <v>24</v>
      </c>
      <c r="B12" s="92"/>
      <c r="C12" s="92"/>
      <c r="D12" s="92"/>
      <c r="E12" s="92"/>
      <c r="F12" s="93"/>
    </row>
    <row r="13" spans="1:6" ht="26.25" customHeight="1" thickBot="1">
      <c r="A13" s="50" t="s">
        <v>23</v>
      </c>
      <c r="B13" s="51" t="s">
        <v>19</v>
      </c>
      <c r="C13" s="52" t="s">
        <v>20</v>
      </c>
      <c r="D13" s="52" t="s">
        <v>25</v>
      </c>
      <c r="E13" s="53" t="s">
        <v>26</v>
      </c>
      <c r="F13" s="49" t="s">
        <v>27</v>
      </c>
    </row>
    <row r="14" spans="1:6" ht="18">
      <c r="A14" s="97">
        <f>E10</f>
        <v>150600</v>
      </c>
      <c r="B14" s="2">
        <v>20000000</v>
      </c>
      <c r="C14" s="8">
        <f>IF(A$14&lt;B14,A$14,B14)</f>
        <v>150600</v>
      </c>
      <c r="D14" s="25">
        <v>0.6</v>
      </c>
      <c r="E14" s="26">
        <f>C14*D14</f>
        <v>90360</v>
      </c>
      <c r="F14" s="27"/>
    </row>
    <row r="15" spans="1:6" ht="18">
      <c r="A15" s="95"/>
      <c r="B15" s="7">
        <v>300000000</v>
      </c>
      <c r="C15" s="8">
        <f>IF(A$14&lt;B15,A$14-B14,B15-B14)</f>
        <v>-19849400</v>
      </c>
      <c r="D15" s="28">
        <v>0.5</v>
      </c>
      <c r="E15" s="10">
        <f>IF(C15&lt;0,0,C15*D15)</f>
        <v>0</v>
      </c>
      <c r="F15" s="27"/>
    </row>
    <row r="16" spans="1:6" ht="18.75" thickBot="1">
      <c r="A16" s="96"/>
      <c r="B16" s="13"/>
      <c r="C16" s="14">
        <f>A14-B15</f>
        <v>-299849400</v>
      </c>
      <c r="D16" s="29">
        <v>0.4</v>
      </c>
      <c r="E16" s="16">
        <f>IF(C16&lt;0,0,C16*D16)</f>
        <v>0</v>
      </c>
      <c r="F16" s="27"/>
    </row>
    <row r="17" spans="1:6" ht="27" customHeight="1" thickBot="1">
      <c r="A17" s="18"/>
      <c r="B17" s="19"/>
      <c r="C17" s="20"/>
      <c r="D17" s="20"/>
      <c r="E17" s="21">
        <f>SUM(E14:E16)</f>
        <v>90360</v>
      </c>
      <c r="F17" s="30">
        <f>A14-E17</f>
        <v>60240</v>
      </c>
    </row>
    <row r="18" ht="18.75" thickBot="1"/>
    <row r="19" spans="1:3" ht="20.25" thickBot="1">
      <c r="A19" s="31" t="s">
        <v>0</v>
      </c>
      <c r="B19" s="32" t="s">
        <v>1</v>
      </c>
      <c r="C19" s="33" t="s">
        <v>2</v>
      </c>
    </row>
    <row r="20" spans="1:3" ht="29.25" customHeight="1" thickBot="1">
      <c r="A20" s="34">
        <f>F10</f>
        <v>9000</v>
      </c>
      <c r="B20" s="35">
        <f>A20*0.6</f>
        <v>5400</v>
      </c>
      <c r="C20" s="36">
        <f>A20-B20</f>
        <v>3600</v>
      </c>
    </row>
    <row r="22" ht="20.25" thickBot="1">
      <c r="A22" s="1" t="s">
        <v>3</v>
      </c>
    </row>
    <row r="23" spans="1:5" ht="25.5" customHeight="1" thickBot="1">
      <c r="A23" s="50" t="s">
        <v>18</v>
      </c>
      <c r="B23" s="51" t="s">
        <v>23</v>
      </c>
      <c r="C23" s="52" t="s">
        <v>26</v>
      </c>
      <c r="D23" s="98" t="s">
        <v>28</v>
      </c>
      <c r="E23" s="99"/>
    </row>
    <row r="24" spans="1:5" ht="18">
      <c r="A24" s="42">
        <v>1000000</v>
      </c>
      <c r="B24" s="2">
        <v>36600</v>
      </c>
      <c r="C24" s="43">
        <v>21960</v>
      </c>
      <c r="D24" s="100">
        <v>14640</v>
      </c>
      <c r="E24" s="101"/>
    </row>
    <row r="25" spans="1:5" ht="18">
      <c r="A25" s="37">
        <v>50000000</v>
      </c>
      <c r="B25" s="7">
        <v>352600</v>
      </c>
      <c r="C25" s="38">
        <v>211560</v>
      </c>
      <c r="D25" s="87">
        <v>141040</v>
      </c>
      <c r="E25" s="88"/>
    </row>
    <row r="26" spans="1:5" ht="18">
      <c r="A26" s="37">
        <v>100000000</v>
      </c>
      <c r="B26" s="7">
        <v>602600</v>
      </c>
      <c r="C26" s="38">
        <v>361560</v>
      </c>
      <c r="D26" s="87">
        <v>241040</v>
      </c>
      <c r="E26" s="88"/>
    </row>
    <row r="27" spans="1:5" ht="18">
      <c r="A27" s="37">
        <v>500000000</v>
      </c>
      <c r="B27" s="7">
        <v>2602600</v>
      </c>
      <c r="C27" s="38">
        <v>1561560</v>
      </c>
      <c r="D27" s="87">
        <v>1041040</v>
      </c>
      <c r="E27" s="88"/>
    </row>
    <row r="28" spans="1:5" ht="18.75" thickBot="1">
      <c r="A28" s="39">
        <v>2000000000</v>
      </c>
      <c r="B28" s="40">
        <v>10102600</v>
      </c>
      <c r="C28" s="41">
        <v>6061560</v>
      </c>
      <c r="D28" s="89">
        <v>4041040</v>
      </c>
      <c r="E28" s="90"/>
    </row>
  </sheetData>
  <sheetProtection/>
  <mergeCells count="10">
    <mergeCell ref="D27:E27"/>
    <mergeCell ref="D28:E28"/>
    <mergeCell ref="A1:E1"/>
    <mergeCell ref="A3:A9"/>
    <mergeCell ref="A14:A16"/>
    <mergeCell ref="A12:F12"/>
    <mergeCell ref="D23:E23"/>
    <mergeCell ref="D24:E24"/>
    <mergeCell ref="D25:E25"/>
    <mergeCell ref="D26:E26"/>
  </mergeCells>
  <printOptions/>
  <pageMargins left="0.7480314960629921" right="0.7480314960629921" top="0.26" bottom="0.36" header="0.15" footer="0.24"/>
  <pageSetup horizontalDpi="203" verticalDpi="203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3" sqref="B3"/>
    </sheetView>
  </sheetViews>
  <sheetFormatPr defaultColWidth="21.125" defaultRowHeight="16.5"/>
  <cols>
    <col min="1" max="1" width="21.125" style="1" customWidth="1"/>
    <col min="2" max="2" width="22.75390625" style="23" customWidth="1"/>
    <col min="3" max="3" width="21.125" style="1" customWidth="1"/>
    <col min="4" max="4" width="11.50390625" style="1" customWidth="1"/>
    <col min="5" max="5" width="21.125" style="24" customWidth="1"/>
    <col min="6" max="16384" width="21.125" style="1" customWidth="1"/>
  </cols>
  <sheetData>
    <row r="1" spans="1:6" ht="20.25" thickBot="1">
      <c r="A1" s="102" t="s">
        <v>5</v>
      </c>
      <c r="B1" s="103"/>
      <c r="C1" s="103"/>
      <c r="D1" s="103"/>
      <c r="E1" s="104"/>
      <c r="F1" s="44" t="s">
        <v>6</v>
      </c>
    </row>
    <row r="2" spans="1:6" ht="25.5" customHeight="1" thickBot="1">
      <c r="A2" s="31" t="s">
        <v>7</v>
      </c>
      <c r="B2" s="32" t="s">
        <v>8</v>
      </c>
      <c r="C2" s="45" t="s">
        <v>9</v>
      </c>
      <c r="D2" s="45" t="s">
        <v>10</v>
      </c>
      <c r="E2" s="46" t="s">
        <v>11</v>
      </c>
      <c r="F2" s="44" t="s">
        <v>12</v>
      </c>
    </row>
    <row r="3" spans="1:6" ht="18">
      <c r="A3" s="94">
        <v>20000000</v>
      </c>
      <c r="B3" s="2">
        <v>600000</v>
      </c>
      <c r="C3" s="3"/>
      <c r="D3" s="4"/>
      <c r="E3" s="5">
        <v>3000</v>
      </c>
      <c r="F3" s="6"/>
    </row>
    <row r="4" spans="1:6" ht="18.75" thickBot="1">
      <c r="A4" s="96"/>
      <c r="B4" s="13"/>
      <c r="C4" s="14">
        <f>A3-B3</f>
        <v>19400000</v>
      </c>
      <c r="D4" s="15">
        <v>0.005</v>
      </c>
      <c r="E4" s="16">
        <f>IF(C4&lt;0,0,C4*D4)</f>
        <v>97000</v>
      </c>
      <c r="F4" s="17"/>
    </row>
    <row r="5" spans="1:6" ht="24" customHeight="1" thickBot="1">
      <c r="A5" s="18"/>
      <c r="B5" s="19"/>
      <c r="C5" s="20"/>
      <c r="D5" s="20"/>
      <c r="E5" s="47">
        <f>SUM(E3:E4)</f>
        <v>100000</v>
      </c>
      <c r="F5" s="48">
        <v>3000</v>
      </c>
    </row>
    <row r="6" ht="18.75" thickBot="1"/>
    <row r="7" spans="1:6" ht="26.25" customHeight="1" thickBot="1">
      <c r="A7" s="31" t="s">
        <v>12</v>
      </c>
      <c r="B7" s="32" t="s">
        <v>13</v>
      </c>
      <c r="C7" s="45" t="s">
        <v>14</v>
      </c>
      <c r="D7" s="45" t="s">
        <v>15</v>
      </c>
      <c r="E7" s="46" t="s">
        <v>16</v>
      </c>
      <c r="F7" s="44" t="s">
        <v>4</v>
      </c>
    </row>
    <row r="8" spans="1:6" ht="18">
      <c r="A8" s="97">
        <f>E5</f>
        <v>100000</v>
      </c>
      <c r="B8" s="2">
        <v>20000000</v>
      </c>
      <c r="C8" s="8">
        <f>IF(A$8&lt;B8,A$8,B8)</f>
        <v>100000</v>
      </c>
      <c r="D8" s="25">
        <v>0.6</v>
      </c>
      <c r="E8" s="26">
        <f>C8*D8</f>
        <v>60000</v>
      </c>
      <c r="F8" s="27"/>
    </row>
    <row r="9" spans="1:6" ht="18">
      <c r="A9" s="95"/>
      <c r="B9" s="7">
        <v>300000000</v>
      </c>
      <c r="C9" s="8">
        <f>IF(A$8&lt;B9,A$8-B8,B9-B8)</f>
        <v>-19900000</v>
      </c>
      <c r="D9" s="28">
        <v>0.5</v>
      </c>
      <c r="E9" s="10">
        <f>IF(C9&lt;0,0,C9*D9)</f>
        <v>0</v>
      </c>
      <c r="F9" s="27"/>
    </row>
    <row r="10" spans="1:6" ht="18.75" thickBot="1">
      <c r="A10" s="96"/>
      <c r="B10" s="13"/>
      <c r="C10" s="14">
        <f>A8-B9</f>
        <v>-299900000</v>
      </c>
      <c r="D10" s="29">
        <v>0.4</v>
      </c>
      <c r="E10" s="16">
        <f>IF(C10&lt;0,0,C10*D10)</f>
        <v>0</v>
      </c>
      <c r="F10" s="27"/>
    </row>
    <row r="11" spans="1:6" ht="27" customHeight="1" thickBot="1">
      <c r="A11" s="18"/>
      <c r="B11" s="19"/>
      <c r="C11" s="20"/>
      <c r="D11" s="20"/>
      <c r="E11" s="21">
        <f>SUM(E8:E10)</f>
        <v>60000</v>
      </c>
      <c r="F11" s="30">
        <f>A8-E11</f>
        <v>40000</v>
      </c>
    </row>
    <row r="12" ht="18.75" thickBot="1"/>
    <row r="13" spans="1:3" ht="20.25" thickBot="1">
      <c r="A13" s="31" t="s">
        <v>6</v>
      </c>
      <c r="B13" s="54" t="s">
        <v>32</v>
      </c>
      <c r="C13" s="33" t="s">
        <v>4</v>
      </c>
    </row>
    <row r="14" spans="1:3" ht="18.75" thickBot="1">
      <c r="A14" s="34">
        <f>F5</f>
        <v>3000</v>
      </c>
      <c r="B14" s="35">
        <f>A14*0.6</f>
        <v>1800</v>
      </c>
      <c r="C14" s="36">
        <f>A14-B14</f>
        <v>1200</v>
      </c>
    </row>
    <row r="16" ht="20.25" thickBot="1">
      <c r="A16" s="1" t="s">
        <v>3</v>
      </c>
    </row>
    <row r="17" spans="1:5" ht="18.75" thickBot="1">
      <c r="A17" s="50" t="s">
        <v>29</v>
      </c>
      <c r="B17" s="51" t="s">
        <v>30</v>
      </c>
      <c r="C17" s="52" t="s">
        <v>31</v>
      </c>
      <c r="D17" s="98" t="s">
        <v>27</v>
      </c>
      <c r="E17" s="99"/>
    </row>
    <row r="18" spans="1:5" ht="18">
      <c r="A18" s="42">
        <v>1000000</v>
      </c>
      <c r="B18" s="2">
        <v>5000</v>
      </c>
      <c r="C18" s="43">
        <v>3000</v>
      </c>
      <c r="D18" s="100">
        <v>2000</v>
      </c>
      <c r="E18" s="101"/>
    </row>
    <row r="19" spans="1:5" ht="18">
      <c r="A19" s="37">
        <v>50000000</v>
      </c>
      <c r="B19" s="7">
        <v>250000</v>
      </c>
      <c r="C19" s="38">
        <v>150000</v>
      </c>
      <c r="D19" s="87">
        <v>100000</v>
      </c>
      <c r="E19" s="88"/>
    </row>
    <row r="20" spans="1:5" ht="18">
      <c r="A20" s="37">
        <v>100000000</v>
      </c>
      <c r="B20" s="7">
        <v>2500000</v>
      </c>
      <c r="C20" s="38">
        <v>1500000</v>
      </c>
      <c r="D20" s="87">
        <v>1000000</v>
      </c>
      <c r="E20" s="88"/>
    </row>
    <row r="21" spans="1:5" ht="18">
      <c r="A21" s="37">
        <v>500000000</v>
      </c>
      <c r="B21" s="7">
        <v>2602600</v>
      </c>
      <c r="C21" s="38">
        <v>1561560</v>
      </c>
      <c r="D21" s="87">
        <v>1041040</v>
      </c>
      <c r="E21" s="88"/>
    </row>
    <row r="22" spans="1:5" ht="18.75" thickBot="1">
      <c r="A22" s="39">
        <v>2000000000</v>
      </c>
      <c r="B22" s="40">
        <v>10000000</v>
      </c>
      <c r="C22" s="41">
        <v>6000000</v>
      </c>
      <c r="D22" s="89">
        <v>4000000</v>
      </c>
      <c r="E22" s="90"/>
    </row>
  </sheetData>
  <sheetProtection/>
  <mergeCells count="9">
    <mergeCell ref="D20:E20"/>
    <mergeCell ref="D21:E21"/>
    <mergeCell ref="D22:E22"/>
    <mergeCell ref="A1:E1"/>
    <mergeCell ref="A3:A4"/>
    <mergeCell ref="A8:A10"/>
    <mergeCell ref="D17:E17"/>
    <mergeCell ref="D18:E18"/>
    <mergeCell ref="D19:E19"/>
  </mergeCells>
  <printOptions/>
  <pageMargins left="0.7480314960629921" right="0.7480314960629921" top="0.984251968503937" bottom="0.984251968503937" header="0.5118110236220472" footer="0.5118110236220472"/>
  <pageSetup horizontalDpi="203" verticalDpi="203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H17"/>
  <sheetViews>
    <sheetView zoomScalePageLayoutView="0" workbookViewId="0" topLeftCell="A1">
      <selection activeCell="E12" sqref="E12"/>
    </sheetView>
  </sheetViews>
  <sheetFormatPr defaultColWidth="9.00390625" defaultRowHeight="16.5"/>
  <cols>
    <col min="1" max="1" width="9.00390625" style="55" customWidth="1"/>
    <col min="2" max="2" width="28.875" style="55" customWidth="1"/>
    <col min="3" max="3" width="15.75390625" style="55" customWidth="1"/>
    <col min="4" max="4" width="17.00390625" style="55" customWidth="1"/>
    <col min="5" max="5" width="11.50390625" style="55" bestFit="1" customWidth="1"/>
    <col min="6" max="6" width="12.25390625" style="55" customWidth="1"/>
    <col min="7" max="7" width="11.875" style="55" customWidth="1"/>
    <col min="8" max="8" width="12.75390625" style="55" customWidth="1"/>
    <col min="9" max="16384" width="9.00390625" style="55" customWidth="1"/>
  </cols>
  <sheetData>
    <row r="3" ht="20.25" thickBot="1"/>
    <row r="4" spans="2:8" ht="25.5" customHeight="1" thickBot="1" thickTop="1">
      <c r="B4" s="81"/>
      <c r="C4" s="82" t="s">
        <v>23</v>
      </c>
      <c r="D4" s="82" t="s">
        <v>30</v>
      </c>
      <c r="E4" s="105" t="s">
        <v>52</v>
      </c>
      <c r="F4" s="106"/>
      <c r="G4" s="106"/>
      <c r="H4" s="107"/>
    </row>
    <row r="5" spans="2:8" ht="25.5" customHeight="1" thickBot="1" thickTop="1">
      <c r="B5" s="83" t="s">
        <v>45</v>
      </c>
      <c r="C5" s="83" t="s">
        <v>46</v>
      </c>
      <c r="D5" s="83" t="s">
        <v>47</v>
      </c>
      <c r="E5" s="84" t="s">
        <v>48</v>
      </c>
      <c r="F5" s="85" t="s">
        <v>49</v>
      </c>
      <c r="G5" s="86" t="s">
        <v>50</v>
      </c>
      <c r="H5" s="83" t="s">
        <v>51</v>
      </c>
    </row>
    <row r="6" spans="2:8" ht="20.25" thickTop="1">
      <c r="B6" s="60" t="s">
        <v>44</v>
      </c>
      <c r="C6" s="64">
        <v>3000</v>
      </c>
      <c r="D6" s="108">
        <v>3000</v>
      </c>
      <c r="E6" s="69">
        <v>1000</v>
      </c>
      <c r="F6" s="59">
        <v>1500</v>
      </c>
      <c r="G6" s="73">
        <v>1500</v>
      </c>
      <c r="H6" s="77">
        <f>E6+F6+G6</f>
        <v>4000</v>
      </c>
    </row>
    <row r="7" spans="2:8" ht="19.5">
      <c r="B7" s="61" t="s">
        <v>33</v>
      </c>
      <c r="C7" s="65">
        <v>0.04</v>
      </c>
      <c r="D7" s="109"/>
      <c r="E7" s="70"/>
      <c r="F7" s="56"/>
      <c r="G7" s="74"/>
      <c r="H7" s="78"/>
    </row>
    <row r="8" spans="2:8" ht="19.5">
      <c r="B8" s="62" t="s">
        <v>34</v>
      </c>
      <c r="C8" s="66">
        <v>24600</v>
      </c>
      <c r="D8" s="109"/>
      <c r="E8" s="71">
        <v>6500</v>
      </c>
      <c r="F8" s="58">
        <f>E8*1.5</f>
        <v>9750</v>
      </c>
      <c r="G8" s="75">
        <f>F8</f>
        <v>9750</v>
      </c>
      <c r="H8" s="79">
        <f>E8+F8+G8</f>
        <v>26000</v>
      </c>
    </row>
    <row r="9" spans="2:8" ht="19.5">
      <c r="B9" s="61" t="s">
        <v>35</v>
      </c>
      <c r="C9" s="65">
        <v>0.03</v>
      </c>
      <c r="D9" s="109"/>
      <c r="E9" s="70"/>
      <c r="F9" s="56"/>
      <c r="G9" s="74"/>
      <c r="H9" s="78"/>
    </row>
    <row r="10" spans="2:8" ht="19.5">
      <c r="B10" s="62" t="s">
        <v>36</v>
      </c>
      <c r="C10" s="66">
        <v>42600</v>
      </c>
      <c r="D10" s="110">
        <v>0.005</v>
      </c>
      <c r="E10" s="71">
        <v>12880</v>
      </c>
      <c r="F10" s="58">
        <f>E10*1.5</f>
        <v>19320</v>
      </c>
      <c r="G10" s="75">
        <f>F10</f>
        <v>19320</v>
      </c>
      <c r="H10" s="79">
        <f>E10+F10+G10</f>
        <v>51520</v>
      </c>
    </row>
    <row r="11" spans="2:8" ht="19.5">
      <c r="B11" s="61" t="s">
        <v>37</v>
      </c>
      <c r="C11" s="65">
        <v>0.02</v>
      </c>
      <c r="D11" s="110"/>
      <c r="E11" s="70"/>
      <c r="F11" s="56"/>
      <c r="G11" s="74"/>
      <c r="H11" s="78"/>
    </row>
    <row r="12" spans="2:8" ht="19.5">
      <c r="B12" s="62" t="s">
        <v>38</v>
      </c>
      <c r="C12" s="66">
        <v>66600</v>
      </c>
      <c r="D12" s="110"/>
      <c r="E12" s="71">
        <v>24760</v>
      </c>
      <c r="F12" s="58">
        <f>E12*1.5</f>
        <v>37140</v>
      </c>
      <c r="G12" s="75">
        <f>F12</f>
        <v>37140</v>
      </c>
      <c r="H12" s="79">
        <f>E12+F12+G12</f>
        <v>99040</v>
      </c>
    </row>
    <row r="13" spans="2:8" ht="19.5">
      <c r="B13" s="61" t="s">
        <v>39</v>
      </c>
      <c r="C13" s="67">
        <v>0.015</v>
      </c>
      <c r="D13" s="110"/>
      <c r="E13" s="70"/>
      <c r="F13" s="56"/>
      <c r="G13" s="74"/>
      <c r="H13" s="78"/>
    </row>
    <row r="14" spans="2:8" ht="19.5">
      <c r="B14" s="62" t="s">
        <v>40</v>
      </c>
      <c r="C14" s="66">
        <v>102600</v>
      </c>
      <c r="D14" s="110"/>
      <c r="E14" s="71">
        <v>48520</v>
      </c>
      <c r="F14" s="58">
        <f>E14*1.5</f>
        <v>72780</v>
      </c>
      <c r="G14" s="75">
        <f>F14</f>
        <v>72780</v>
      </c>
      <c r="H14" s="79">
        <f>E14+F14+G14</f>
        <v>194080</v>
      </c>
    </row>
    <row r="15" spans="2:8" ht="19.5">
      <c r="B15" s="61" t="s">
        <v>41</v>
      </c>
      <c r="C15" s="65">
        <v>0.01</v>
      </c>
      <c r="D15" s="110"/>
      <c r="E15" s="70"/>
      <c r="F15" s="56"/>
      <c r="G15" s="74"/>
      <c r="H15" s="78"/>
    </row>
    <row r="16" spans="2:8" ht="19.5">
      <c r="B16" s="62" t="s">
        <v>42</v>
      </c>
      <c r="C16" s="66">
        <v>150600</v>
      </c>
      <c r="D16" s="110"/>
      <c r="E16" s="71">
        <v>96040</v>
      </c>
      <c r="F16" s="58">
        <f>E16*1.5</f>
        <v>144060</v>
      </c>
      <c r="G16" s="75">
        <f>F16</f>
        <v>144060</v>
      </c>
      <c r="H16" s="79">
        <f>E16+F16+G16</f>
        <v>384160</v>
      </c>
    </row>
    <row r="17" spans="2:8" ht="20.25" thickBot="1">
      <c r="B17" s="63" t="s">
        <v>43</v>
      </c>
      <c r="C17" s="68">
        <v>0.005</v>
      </c>
      <c r="D17" s="111"/>
      <c r="E17" s="72"/>
      <c r="F17" s="57"/>
      <c r="G17" s="76"/>
      <c r="H17" s="80"/>
    </row>
    <row r="18" ht="20.25" thickTop="1"/>
  </sheetData>
  <sheetProtection/>
  <mergeCells count="3">
    <mergeCell ref="E4:H4"/>
    <mergeCell ref="D6:D9"/>
    <mergeCell ref="D10:D1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design11</cp:lastModifiedBy>
  <cp:lastPrinted>2015-01-23T01:46:54Z</cp:lastPrinted>
  <dcterms:created xsi:type="dcterms:W3CDTF">2014-10-31T14:38:04Z</dcterms:created>
  <dcterms:modified xsi:type="dcterms:W3CDTF">2015-01-28T02:08:01Z</dcterms:modified>
  <cp:category/>
  <cp:version/>
  <cp:contentType/>
  <cp:contentStatus/>
</cp:coreProperties>
</file>